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aoc\Downloads\"/>
    </mc:Choice>
  </mc:AlternateContent>
  <xr:revisionPtr revIDLastSave="0" documentId="13_ncr:1_{D7B24235-86A5-4387-AEC7-116900E8DB31}" xr6:coauthVersionLast="47" xr6:coauthVersionMax="47" xr10:uidLastSave="{00000000-0000-0000-0000-000000000000}"/>
  <bookViews>
    <workbookView xWindow="-120" yWindow="-120" windowWidth="29040" windowHeight="15720" xr2:uid="{39F8B530-3314-4A21-BBD0-994C9230F539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E16" i="1"/>
  <c r="E15" i="1"/>
  <c r="E14" i="1"/>
  <c r="E13" i="1"/>
  <c r="F13" i="1" s="1"/>
  <c r="E12" i="1"/>
  <c r="E11" i="1"/>
  <c r="H13" i="1"/>
  <c r="D13" i="1"/>
  <c r="C13" i="1"/>
  <c r="B13" i="1"/>
  <c r="H14" i="1"/>
  <c r="H12" i="1"/>
  <c r="H11" i="1"/>
  <c r="D16" i="1"/>
  <c r="D15" i="1"/>
  <c r="D12" i="1"/>
  <c r="C16" i="1"/>
  <c r="C15" i="1"/>
  <c r="C12" i="1"/>
  <c r="B16" i="1"/>
  <c r="B12" i="1"/>
  <c r="B15" i="1"/>
  <c r="C6" i="1"/>
  <c r="B30" i="1"/>
  <c r="A14" i="1" s="1"/>
  <c r="B14" i="1" s="1"/>
  <c r="F11" i="1"/>
  <c r="I4" i="1"/>
  <c r="H16" i="1" s="1"/>
  <c r="K13" i="1" l="1"/>
  <c r="G13" i="1"/>
  <c r="H15" i="1"/>
  <c r="F16" i="1"/>
  <c r="K16" i="1" s="1"/>
  <c r="D14" i="1"/>
  <c r="F14" i="1"/>
  <c r="C14" i="1"/>
  <c r="K11" i="1"/>
  <c r="G11" i="1"/>
  <c r="G16" i="1" l="1"/>
  <c r="K14" i="1"/>
  <c r="G14" i="1"/>
  <c r="F15" i="1"/>
  <c r="F12" i="1"/>
  <c r="K12" i="1" l="1"/>
  <c r="G12" i="1"/>
  <c r="K15" i="1"/>
  <c r="G15" i="1"/>
</calcChain>
</file>

<file path=xl/sharedStrings.xml><?xml version="1.0" encoding="utf-8"?>
<sst xmlns="http://schemas.openxmlformats.org/spreadsheetml/2006/main" count="37" uniqueCount="37">
  <si>
    <t>l/ha</t>
  </si>
  <si>
    <t>m3/ha</t>
  </si>
  <si>
    <t>1dia=</t>
  </si>
  <si>
    <t>s</t>
  </si>
  <si>
    <t>1 hm3</t>
  </si>
  <si>
    <t>m3</t>
  </si>
  <si>
    <t>segundos para passar toda a chuva</t>
  </si>
  <si>
    <t>Hm3</t>
  </si>
  <si>
    <t>Golegã</t>
  </si>
  <si>
    <t>Toledo (espanha)</t>
  </si>
  <si>
    <t>Cáceres</t>
  </si>
  <si>
    <t>Manteigas</t>
  </si>
  <si>
    <t>Média na Bacia</t>
  </si>
  <si>
    <t>m3/segundo que vão passar em Lisboa</t>
  </si>
  <si>
    <t>Previsão em mm chuva que se sabe desde dia 17 março</t>
  </si>
  <si>
    <t>Total de reserva para gerir a crise</t>
  </si>
  <si>
    <t>Todo o débito acima de 2200 m3/s , vai saltar em cascata vários diques, inundando grandes áreas agrícolas de vários concelhos do vale do Tejo, complicando muito a campanha de primavera que já devia ter começado. A produção de Milho, de tomate, de batata e outras horticulas vão sofrer atrasos muito grandes</t>
  </si>
  <si>
    <t xml:space="preserve">Se o caudal instantaneo do Tejo fosse 2200 m3 /s nos últimos 2 dias e durante os próximos 9 dias , não sairia das margens mais do que já saiu neste dia 17 Março. </t>
  </si>
  <si>
    <t>Cabril</t>
  </si>
  <si>
    <t>Castelo de Bode</t>
  </si>
  <si>
    <t>Alcantara</t>
  </si>
  <si>
    <t>Barragem</t>
  </si>
  <si>
    <t>Capacidade</t>
  </si>
  <si>
    <t>Capacidade Restante (hm3)</t>
  </si>
  <si>
    <t>Bacia</t>
  </si>
  <si>
    <t>Tejo</t>
  </si>
  <si>
    <t>Zêzere</t>
  </si>
  <si>
    <t>Área (km2)</t>
  </si>
  <si>
    <t>Bacia Tejo</t>
  </si>
  <si>
    <t>ha</t>
  </si>
  <si>
    <t>1km2</t>
  </si>
  <si>
    <t>Nº dias para despejar</t>
  </si>
  <si>
    <t>Possíbilidade chuva (mm)</t>
  </si>
  <si>
    <t>m3/km2</t>
  </si>
  <si>
    <t>M3/Dia</t>
  </si>
  <si>
    <t>Limite (m3/s)</t>
  </si>
  <si>
    <t>Margem do Leito (m3/s)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</si>
</sst>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9" formatCode="#,##0.00_ ;\-#,##0.00\ 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65" fontId="0" fillId="0" borderId="0" xfId="0" applyNumberFormat="1"/>
    <xf numFmtId="0" fontId="2" fillId="0" borderId="1" xfId="0" applyFont="1" applyBorder="1"/>
    <xf numFmtId="164" fontId="2" fillId="0" borderId="1" xfId="1" applyNumberFormat="1" applyFont="1" applyBorder="1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/>
    <xf numFmtId="164" fontId="2" fillId="0" borderId="1" xfId="0" applyNumberFormat="1" applyFont="1" applyBorder="1"/>
    <xf numFmtId="43" fontId="2" fillId="2" borderId="1" xfId="1" applyFont="1" applyFill="1" applyBorder="1"/>
    <xf numFmtId="169" fontId="2" fillId="0" borderId="1" xfId="1" applyNumberFormat="1" applyFont="1" applyBorder="1"/>
    <xf numFmtId="3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</xdr:colOff>
      <xdr:row>23</xdr:row>
      <xdr:rowOff>9524</xdr:rowOff>
    </xdr:from>
    <xdr:to>
      <xdr:col>4</xdr:col>
      <xdr:colOff>711948</xdr:colOff>
      <xdr:row>44</xdr:row>
      <xdr:rowOff>114299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7CD58AA-45B3-3A49-EB04-31C2095FAD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69" b="5895"/>
        <a:stretch/>
      </xdr:blipFill>
      <xdr:spPr>
        <a:xfrm>
          <a:off x="3752852" y="5153024"/>
          <a:ext cx="1845421" cy="4105275"/>
        </a:xfrm>
        <a:prstGeom prst="rect">
          <a:avLst/>
        </a:prstGeom>
      </xdr:spPr>
    </xdr:pic>
    <xdr:clientData/>
  </xdr:twoCellAnchor>
  <xdr:twoCellAnchor editAs="oneCell">
    <xdr:from>
      <xdr:col>9</xdr:col>
      <xdr:colOff>339181</xdr:colOff>
      <xdr:row>22</xdr:row>
      <xdr:rowOff>190499</xdr:rowOff>
    </xdr:from>
    <xdr:to>
      <xdr:col>11</xdr:col>
      <xdr:colOff>0</xdr:colOff>
      <xdr:row>45</xdr:row>
      <xdr:rowOff>95250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9C087A8-8C69-9E76-87C2-33E193F14F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85" b="6559"/>
        <a:stretch/>
      </xdr:blipFill>
      <xdr:spPr>
        <a:xfrm>
          <a:off x="11159581" y="5143499"/>
          <a:ext cx="2003969" cy="4286251"/>
        </a:xfrm>
        <a:prstGeom prst="rect">
          <a:avLst/>
        </a:prstGeom>
      </xdr:spPr>
    </xdr:pic>
    <xdr:clientData/>
  </xdr:twoCellAnchor>
  <xdr:twoCellAnchor editAs="oneCell">
    <xdr:from>
      <xdr:col>7</xdr:col>
      <xdr:colOff>14289</xdr:colOff>
      <xdr:row>22</xdr:row>
      <xdr:rowOff>180975</xdr:rowOff>
    </xdr:from>
    <xdr:to>
      <xdr:col>8</xdr:col>
      <xdr:colOff>862014</xdr:colOff>
      <xdr:row>45</xdr:row>
      <xdr:rowOff>76201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6B01CBD2-BA62-DDBC-3428-E164F17386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2" b="6502"/>
        <a:stretch/>
      </xdr:blipFill>
      <xdr:spPr>
        <a:xfrm>
          <a:off x="8567739" y="5133975"/>
          <a:ext cx="1981200" cy="4276726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48</xdr:row>
      <xdr:rowOff>114300</xdr:rowOff>
    </xdr:from>
    <xdr:to>
      <xdr:col>3</xdr:col>
      <xdr:colOff>832427</xdr:colOff>
      <xdr:row>63</xdr:row>
      <xdr:rowOff>90488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29893BEB-E4BA-9A1D-FB6B-103B87D9E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7175" y="7172325"/>
          <a:ext cx="4618615" cy="2690813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49</xdr:row>
      <xdr:rowOff>27907</xdr:rowOff>
    </xdr:from>
    <xdr:to>
      <xdr:col>18</xdr:col>
      <xdr:colOff>341174</xdr:colOff>
      <xdr:row>65</xdr:row>
      <xdr:rowOff>176213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57629B7F-71E8-CEA3-1A3C-05F1EB8C9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38725" y="7266907"/>
          <a:ext cx="10328136" cy="3043906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22</xdr:row>
      <xdr:rowOff>180976</xdr:rowOff>
    </xdr:from>
    <xdr:to>
      <xdr:col>6</xdr:col>
      <xdr:colOff>552449</xdr:colOff>
      <xdr:row>44</xdr:row>
      <xdr:rowOff>104776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C0BB12B4-D6CA-2B6D-B017-C99D069D93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68" b="5783"/>
        <a:stretch/>
      </xdr:blipFill>
      <xdr:spPr>
        <a:xfrm>
          <a:off x="6048375" y="5133976"/>
          <a:ext cx="1924049" cy="411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2E12A-5319-4977-8CD8-1560248A1015}">
  <dimension ref="A1:N71"/>
  <sheetViews>
    <sheetView tabSelected="1" workbookViewId="0">
      <selection activeCell="K11" sqref="K11"/>
    </sheetView>
  </sheetViews>
  <sheetFormatPr defaultRowHeight="15" x14ac:dyDescent="0.25"/>
  <cols>
    <col min="1" max="1" width="22.28515625" customWidth="1"/>
    <col min="2" max="5" width="17" customWidth="1"/>
    <col min="6" max="6" width="21" bestFit="1" customWidth="1"/>
    <col min="7" max="10" width="17" customWidth="1"/>
    <col min="11" max="11" width="18.140625" customWidth="1"/>
    <col min="13" max="13" width="12.140625" bestFit="1" customWidth="1"/>
    <col min="15" max="16" width="10.28515625" bestFit="1" customWidth="1"/>
    <col min="17" max="17" width="11.85546875" bestFit="1" customWidth="1"/>
  </cols>
  <sheetData>
    <row r="1" spans="1:14" ht="15.75" x14ac:dyDescent="0.25"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x14ac:dyDescent="0.25">
      <c r="A2" s="5" t="s">
        <v>21</v>
      </c>
      <c r="B2" s="5" t="s">
        <v>22</v>
      </c>
      <c r="C2" s="5" t="s">
        <v>23</v>
      </c>
      <c r="E2" s="13" t="s">
        <v>24</v>
      </c>
      <c r="F2" s="13" t="s">
        <v>27</v>
      </c>
      <c r="G2" s="2"/>
      <c r="H2" t="s">
        <v>30</v>
      </c>
      <c r="I2">
        <v>100</v>
      </c>
      <c r="J2" t="s">
        <v>29</v>
      </c>
      <c r="K2" s="2"/>
      <c r="L2" s="2"/>
      <c r="M2" s="2"/>
      <c r="N2" s="2"/>
    </row>
    <row r="3" spans="1:14" ht="15.75" x14ac:dyDescent="0.25">
      <c r="A3" s="4" t="s">
        <v>20</v>
      </c>
      <c r="B3" s="7">
        <v>0.8</v>
      </c>
      <c r="C3" s="9">
        <v>612</v>
      </c>
      <c r="E3" s="11" t="s">
        <v>25</v>
      </c>
      <c r="F3" s="12">
        <v>80000</v>
      </c>
      <c r="G3" s="2"/>
      <c r="H3" t="s">
        <v>4</v>
      </c>
      <c r="I3" s="1">
        <v>1000000</v>
      </c>
      <c r="J3" t="s">
        <v>5</v>
      </c>
      <c r="K3" s="2"/>
      <c r="L3" s="2"/>
      <c r="M3" s="2"/>
      <c r="N3" s="2"/>
    </row>
    <row r="4" spans="1:14" ht="15.75" x14ac:dyDescent="0.25">
      <c r="A4" s="4" t="s">
        <v>19</v>
      </c>
      <c r="B4" s="7">
        <v>0.95</v>
      </c>
      <c r="C4" s="9">
        <v>50</v>
      </c>
      <c r="E4" s="11" t="s">
        <v>26</v>
      </c>
      <c r="F4" s="12">
        <v>5000</v>
      </c>
      <c r="G4" s="2"/>
      <c r="H4" t="s">
        <v>2</v>
      </c>
      <c r="I4" s="1">
        <f>24*60*60</f>
        <v>86400</v>
      </c>
      <c r="J4" t="s">
        <v>3</v>
      </c>
      <c r="K4" s="2"/>
      <c r="L4" s="2"/>
      <c r="M4" s="2"/>
      <c r="N4" s="2"/>
    </row>
    <row r="5" spans="1:14" ht="15.75" x14ac:dyDescent="0.25">
      <c r="A5" s="4" t="s">
        <v>18</v>
      </c>
      <c r="B5" s="7">
        <v>0.95</v>
      </c>
      <c r="C5" s="9">
        <v>35</v>
      </c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x14ac:dyDescent="0.25">
      <c r="A6" s="6" t="s">
        <v>15</v>
      </c>
      <c r="B6" s="8"/>
      <c r="C6" s="9">
        <f>SUM(C3:C5)</f>
        <v>697</v>
      </c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.75" x14ac:dyDescent="0.25"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x14ac:dyDescent="0.25">
      <c r="E8" s="2"/>
      <c r="F8" s="2" t="s">
        <v>31</v>
      </c>
      <c r="G8" s="2"/>
      <c r="I8" s="2"/>
      <c r="J8" s="2"/>
      <c r="K8" s="2"/>
      <c r="L8" s="2"/>
      <c r="M8" s="2"/>
      <c r="N8" s="2"/>
    </row>
    <row r="9" spans="1:14" ht="15.75" x14ac:dyDescent="0.25">
      <c r="A9" s="2"/>
      <c r="B9" s="2"/>
      <c r="C9" s="2"/>
      <c r="D9" s="2"/>
      <c r="E9" s="2"/>
      <c r="F9" s="21">
        <v>6</v>
      </c>
      <c r="G9" s="3"/>
      <c r="I9" s="2"/>
      <c r="J9" s="2"/>
      <c r="K9" s="2"/>
      <c r="L9" s="2"/>
      <c r="M9" s="2"/>
      <c r="N9" s="2"/>
    </row>
    <row r="10" spans="1:14" ht="47.25" x14ac:dyDescent="0.25">
      <c r="A10" s="20" t="s">
        <v>32</v>
      </c>
      <c r="B10" s="20" t="s">
        <v>0</v>
      </c>
      <c r="C10" s="20" t="s">
        <v>1</v>
      </c>
      <c r="D10" s="20" t="s">
        <v>33</v>
      </c>
      <c r="E10" s="20" t="s">
        <v>28</v>
      </c>
      <c r="F10" s="23" t="s">
        <v>34</v>
      </c>
      <c r="G10" s="20" t="s">
        <v>7</v>
      </c>
      <c r="H10" s="20" t="s">
        <v>6</v>
      </c>
      <c r="I10" s="20" t="s">
        <v>13</v>
      </c>
      <c r="J10" s="20" t="s">
        <v>35</v>
      </c>
      <c r="K10" s="20" t="s">
        <v>36</v>
      </c>
      <c r="L10" s="2"/>
      <c r="M10" s="2"/>
      <c r="N10" s="2"/>
    </row>
    <row r="11" spans="1:14" ht="15.75" x14ac:dyDescent="0.25">
      <c r="A11" s="19">
        <v>1</v>
      </c>
      <c r="B11" s="12">
        <v>10000</v>
      </c>
      <c r="C11" s="11">
        <v>10</v>
      </c>
      <c r="D11" s="11">
        <v>1000</v>
      </c>
      <c r="E11" s="12">
        <f>+D11*$F$3</f>
        <v>80000000</v>
      </c>
      <c r="F11" s="14">
        <f>+E11/$F$9</f>
        <v>13333333.333333334</v>
      </c>
      <c r="G11" s="15">
        <f>+F11/$I$3</f>
        <v>13.333333333333334</v>
      </c>
      <c r="H11" s="18">
        <f>+$F$9*$I$4</f>
        <v>518400</v>
      </c>
      <c r="I11" s="16">
        <f>+F11/$H11</f>
        <v>25.720164609053498</v>
      </c>
      <c r="J11" s="12">
        <v>2200</v>
      </c>
      <c r="K11" s="17">
        <f>+J11-I11</f>
        <v>2174.2798353909466</v>
      </c>
      <c r="L11" s="2"/>
      <c r="M11" s="2"/>
      <c r="N11" s="2"/>
    </row>
    <row r="12" spans="1:14" ht="15.75" x14ac:dyDescent="0.25">
      <c r="A12" s="22">
        <v>50</v>
      </c>
      <c r="B12" s="18">
        <f>+$B$11*A12</f>
        <v>500000</v>
      </c>
      <c r="C12" s="18">
        <f>+A12*$C$11</f>
        <v>500</v>
      </c>
      <c r="D12" s="18">
        <f>+A12*$D$11</f>
        <v>50000</v>
      </c>
      <c r="E12" s="12">
        <f>+D12*$F$3</f>
        <v>4000000000</v>
      </c>
      <c r="F12" s="18">
        <f>+E12/$F$9</f>
        <v>666666666.66666663</v>
      </c>
      <c r="G12" s="18">
        <f>+F12/$I$3</f>
        <v>666.66666666666663</v>
      </c>
      <c r="H12" s="18">
        <f>+$F$9*$I$4</f>
        <v>518400</v>
      </c>
      <c r="I12" s="16">
        <f>+F12/$H12</f>
        <v>1286.0082304526748</v>
      </c>
      <c r="J12" s="12">
        <v>2200</v>
      </c>
      <c r="K12" s="17">
        <f>+J12-I12</f>
        <v>913.99176954732525</v>
      </c>
      <c r="L12" s="2"/>
      <c r="M12" s="2"/>
      <c r="N12" s="2"/>
    </row>
    <row r="13" spans="1:14" ht="15.75" x14ac:dyDescent="0.25">
      <c r="A13" s="22">
        <v>85.536000000000001</v>
      </c>
      <c r="B13" s="18">
        <f>+$B$11*A13</f>
        <v>855360</v>
      </c>
      <c r="C13" s="18">
        <f>+A13*$C$11</f>
        <v>855.36</v>
      </c>
      <c r="D13" s="18">
        <f>+A13*$D$11</f>
        <v>85536</v>
      </c>
      <c r="E13" s="12">
        <f>+D13*$F$3</f>
        <v>6842880000</v>
      </c>
      <c r="F13" s="18">
        <f>+E13/$F$9</f>
        <v>1140480000</v>
      </c>
      <c r="G13" s="18">
        <f>+F13/$I$3</f>
        <v>1140.48</v>
      </c>
      <c r="H13" s="18">
        <f>+$F$9*$I$4</f>
        <v>518400</v>
      </c>
      <c r="I13" s="16">
        <f>+F13/$H13</f>
        <v>2200</v>
      </c>
      <c r="J13" s="12">
        <v>2200</v>
      </c>
      <c r="K13" s="17">
        <f>+J13-I13</f>
        <v>0</v>
      </c>
      <c r="L13" s="2"/>
      <c r="M13" s="2"/>
      <c r="N13" s="2"/>
    </row>
    <row r="14" spans="1:14" ht="15.75" x14ac:dyDescent="0.25">
      <c r="A14" s="22">
        <f>+B30</f>
        <v>92.224999999999994</v>
      </c>
      <c r="B14" s="18">
        <f>+$B$11*A14</f>
        <v>922250</v>
      </c>
      <c r="C14" s="18">
        <f>+A14*$C$11</f>
        <v>922.25</v>
      </c>
      <c r="D14" s="18">
        <f>+A14*$D$11</f>
        <v>92225</v>
      </c>
      <c r="E14" s="12">
        <f>+D14*$F$3</f>
        <v>7378000000</v>
      </c>
      <c r="F14" s="18">
        <f>+E14/$F$9</f>
        <v>1229666666.6666667</v>
      </c>
      <c r="G14" s="18">
        <f>+F14/$I$3</f>
        <v>1229.6666666666667</v>
      </c>
      <c r="H14" s="18">
        <f>+$F$9*$I$4</f>
        <v>518400</v>
      </c>
      <c r="I14" s="16">
        <f>+F14/$H14</f>
        <v>2372.042181069959</v>
      </c>
      <c r="J14" s="12">
        <v>2200</v>
      </c>
      <c r="K14" s="17">
        <f>+J14-I14</f>
        <v>-172.04218106995904</v>
      </c>
      <c r="L14" s="2"/>
      <c r="M14" s="2"/>
      <c r="N14" s="2"/>
    </row>
    <row r="15" spans="1:14" ht="15.75" x14ac:dyDescent="0.25">
      <c r="A15" s="22">
        <v>100</v>
      </c>
      <c r="B15" s="18">
        <f>+$B$11*A15</f>
        <v>1000000</v>
      </c>
      <c r="C15" s="18">
        <f>+A15*$C$11</f>
        <v>1000</v>
      </c>
      <c r="D15" s="18">
        <f>+A15*$D$11</f>
        <v>100000</v>
      </c>
      <c r="E15" s="12">
        <f>+D15*$F$3</f>
        <v>8000000000</v>
      </c>
      <c r="F15" s="18">
        <f>+E15/$F$9</f>
        <v>1333333333.3333333</v>
      </c>
      <c r="G15" s="18">
        <f>+F15/$I$3</f>
        <v>1333.3333333333333</v>
      </c>
      <c r="H15" s="18">
        <f>+$F$9*$I$4</f>
        <v>518400</v>
      </c>
      <c r="I15" s="16">
        <f>+F15/$H15</f>
        <v>2572.0164609053495</v>
      </c>
      <c r="J15" s="12">
        <v>2200</v>
      </c>
      <c r="K15" s="17">
        <f>+J15-I15</f>
        <v>-372.0164609053495</v>
      </c>
      <c r="L15" s="2"/>
      <c r="M15" s="2"/>
      <c r="N15" s="2"/>
    </row>
    <row r="16" spans="1:14" ht="15.75" x14ac:dyDescent="0.25">
      <c r="A16" s="22">
        <v>120</v>
      </c>
      <c r="B16" s="18">
        <f>+$B$11*A16</f>
        <v>1200000</v>
      </c>
      <c r="C16" s="18">
        <f>+A16*$C$11</f>
        <v>1200</v>
      </c>
      <c r="D16" s="18">
        <f>+A16*$D$11</f>
        <v>120000</v>
      </c>
      <c r="E16" s="12">
        <f>+D16*$F$3</f>
        <v>9600000000</v>
      </c>
      <c r="F16" s="18">
        <f>+E16/$F$9</f>
        <v>1600000000</v>
      </c>
      <c r="G16" s="18">
        <f>+F16/$I$3</f>
        <v>1600</v>
      </c>
      <c r="H16" s="18">
        <f>+$F$9*$I$4</f>
        <v>518400</v>
      </c>
      <c r="I16" s="16">
        <f>+F16/$H16</f>
        <v>3086.4197530864199</v>
      </c>
      <c r="J16" s="12">
        <v>2200</v>
      </c>
      <c r="K16" s="17">
        <f>+J16-I16</f>
        <v>-886.41975308641986</v>
      </c>
      <c r="L16" s="2"/>
      <c r="M16" s="2"/>
      <c r="N16" s="2"/>
    </row>
    <row r="17" spans="1:14" ht="15.75" x14ac:dyDescent="0.25"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5.75" x14ac:dyDescent="0.25"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5.75" x14ac:dyDescent="0.25"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5.75" x14ac:dyDescent="0.25"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5.75" x14ac:dyDescent="0.25">
      <c r="E21" s="2"/>
      <c r="F21" s="2"/>
      <c r="G21" s="2"/>
      <c r="H21" s="2"/>
      <c r="I21" s="2"/>
      <c r="J21" s="2"/>
      <c r="K21" s="2"/>
      <c r="L21" s="2"/>
      <c r="M21" s="2"/>
      <c r="N21" s="2"/>
    </row>
    <row r="24" spans="1:14" x14ac:dyDescent="0.25">
      <c r="A24" t="s">
        <v>14</v>
      </c>
    </row>
    <row r="26" spans="1:14" x14ac:dyDescent="0.25">
      <c r="A26" t="s">
        <v>8</v>
      </c>
      <c r="B26">
        <v>117.8</v>
      </c>
    </row>
    <row r="27" spans="1:14" x14ac:dyDescent="0.25">
      <c r="A27" t="s">
        <v>11</v>
      </c>
      <c r="B27">
        <v>160</v>
      </c>
    </row>
    <row r="28" spans="1:14" x14ac:dyDescent="0.25">
      <c r="A28" t="s">
        <v>10</v>
      </c>
      <c r="B28">
        <v>51.9</v>
      </c>
    </row>
    <row r="29" spans="1:14" x14ac:dyDescent="0.25">
      <c r="A29" t="s">
        <v>9</v>
      </c>
      <c r="B29">
        <v>39.200000000000003</v>
      </c>
    </row>
    <row r="30" spans="1:14" x14ac:dyDescent="0.25">
      <c r="A30" t="s">
        <v>12</v>
      </c>
      <c r="B30" s="10">
        <f>AVERAGE(B26:B29)</f>
        <v>92.224999999999994</v>
      </c>
    </row>
    <row r="70" spans="1:1" x14ac:dyDescent="0.25">
      <c r="A70" t="s">
        <v>17</v>
      </c>
    </row>
    <row r="71" spans="1:1" x14ac:dyDescent="0.25">
      <c r="A71" t="s">
        <v>16</v>
      </c>
    </row>
  </sheetData>
  <conditionalFormatting sqref="K11:K1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7E8D9B94EE8E4DB857832B773D7946" ma:contentTypeVersion="16" ma:contentTypeDescription="Criar um novo documento." ma:contentTypeScope="" ma:versionID="862109a5e755051b1d2f24588ca55713">
  <xsd:schema xmlns:xsd="http://www.w3.org/2001/XMLSchema" xmlns:xs="http://www.w3.org/2001/XMLSchema" xmlns:p="http://schemas.microsoft.com/office/2006/metadata/properties" xmlns:ns2="be98b24d-e905-43c2-8823-72fef9b5457b" xmlns:ns3="64dbc4b1-8548-4973-b23a-126ad68ca442" targetNamespace="http://schemas.microsoft.com/office/2006/metadata/properties" ma:root="true" ma:fieldsID="7e0926ecb215df4508a8082feaaacd16" ns2:_="" ns3:_="">
    <xsd:import namespace="be98b24d-e905-43c2-8823-72fef9b5457b"/>
    <xsd:import namespace="64dbc4b1-8548-4973-b23a-126ad68ca4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98b24d-e905-43c2-8823-72fef9b545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m" ma:readOnly="false" ma:fieldId="{5cf76f15-5ced-4ddc-b409-7134ff3c332f}" ma:taxonomyMulti="true" ma:sspId="3b5787a9-3158-4f1b-9c20-563c0c8095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bc4b1-8548-4973-b23a-126ad68ca44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4951137-3e8d-4a7d-a59c-d4375fb75548}" ma:internalName="TaxCatchAll" ma:showField="CatchAllData" ma:web="64dbc4b1-8548-4973-b23a-126ad68ca4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98b24d-e905-43c2-8823-72fef9b5457b">
      <Terms xmlns="http://schemas.microsoft.com/office/infopath/2007/PartnerControls"/>
    </lcf76f155ced4ddcb4097134ff3c332f>
    <TaxCatchAll xmlns="64dbc4b1-8548-4973-b23a-126ad68ca44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D95C92-F7B0-4159-914D-33F889913B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98b24d-e905-43c2-8823-72fef9b5457b"/>
    <ds:schemaRef ds:uri="64dbc4b1-8548-4973-b23a-126ad68ca4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311A52-8EEA-48BF-BEE1-E905AC712D9F}">
  <ds:schemaRefs>
    <ds:schemaRef ds:uri="http://schemas.microsoft.com/office/2006/metadata/properties"/>
    <ds:schemaRef ds:uri="http://schemas.microsoft.com/office/infopath/2007/PartnerControls"/>
    <ds:schemaRef ds:uri="be98b24d-e905-43c2-8823-72fef9b5457b"/>
    <ds:schemaRef ds:uri="64dbc4b1-8548-4973-b23a-126ad68ca442"/>
  </ds:schemaRefs>
</ds:datastoreItem>
</file>

<file path=customXml/itemProps3.xml><?xml version="1.0" encoding="utf-8"?>
<ds:datastoreItem xmlns:ds="http://schemas.openxmlformats.org/officeDocument/2006/customXml" ds:itemID="{914C9499-6417-4103-8DB5-CF93DFB94B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Coimbra</dc:creator>
  <cp:lastModifiedBy>João Coimbra</cp:lastModifiedBy>
  <dcterms:created xsi:type="dcterms:W3CDTF">2025-03-17T11:46:37Z</dcterms:created>
  <dcterms:modified xsi:type="dcterms:W3CDTF">2025-03-18T20:54:52Z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0x010100907E8D9B94EE8E4DB857832B773D7946</vt:lpwstr>
  </property>
</Properties>
</file>